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DEP AQ Air Monitoring\AQ Air Monitoring\Air_Monitoring\Ethylene Oxide Monitoring\UCC Sampling 2025\Sampling Results\"/>
    </mc:Choice>
  </mc:AlternateContent>
  <xr:revisionPtr revIDLastSave="0" documentId="13_ncr:1_{DD2235F0-8B3D-4885-B611-2D4C06B0BA71}" xr6:coauthVersionLast="47" xr6:coauthVersionMax="47" xr10:uidLastSave="{00000000-0000-0000-0000-000000000000}"/>
  <bookViews>
    <workbookView xWindow="-120" yWindow="-120" windowWidth="29040" windowHeight="15720" xr2:uid="{3BBC1508-75D8-4195-95D3-E81E2B27D140}"/>
  </bookViews>
  <sheets>
    <sheet name="Results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1" l="1"/>
  <c r="I43" i="11" l="1"/>
  <c r="I27" i="11"/>
  <c r="I11" i="11"/>
  <c r="E50" i="11" l="1"/>
  <c r="C48" i="11"/>
  <c r="C47" i="11"/>
  <c r="C44" i="11"/>
  <c r="E34" i="11"/>
  <c r="C32" i="11"/>
  <c r="C30" i="11"/>
  <c r="C29" i="11"/>
  <c r="C28" i="11"/>
  <c r="C18" i="11"/>
  <c r="E18" i="11" s="1"/>
  <c r="C15" i="11"/>
  <c r="C14" i="11"/>
  <c r="H29" i="11" l="1"/>
  <c r="D27" i="11"/>
  <c r="H30" i="11"/>
  <c r="H44" i="11"/>
  <c r="H48" i="11"/>
  <c r="H47" i="11"/>
  <c r="D11" i="11"/>
  <c r="E45" i="11"/>
  <c r="D43" i="11"/>
  <c r="E13" i="11"/>
  <c r="H15" i="11" s="1"/>
  <c r="E29" i="11"/>
  <c r="H31" i="11" l="1"/>
  <c r="H27" i="11"/>
  <c r="H12" i="11"/>
  <c r="H11" i="11"/>
  <c r="H16" i="11"/>
  <c r="H13" i="11"/>
  <c r="H28" i="11"/>
  <c r="H14" i="11"/>
  <c r="H43" i="11"/>
  <c r="H46" i="11"/>
  <c r="H45" i="11"/>
  <c r="H32" i="11"/>
</calcChain>
</file>

<file path=xl/sharedStrings.xml><?xml version="1.0" encoding="utf-8"?>
<sst xmlns="http://schemas.openxmlformats.org/spreadsheetml/2006/main" count="94" uniqueCount="39">
  <si>
    <t>ppbv</t>
  </si>
  <si>
    <t>ug/m3</t>
  </si>
  <si>
    <t>Sample Canister</t>
  </si>
  <si>
    <t xml:space="preserve">Summary - Canister Sampling Results from Spot #6 Institute, WV </t>
  </si>
  <si>
    <t>Sample</t>
  </si>
  <si>
    <t xml:space="preserve">Canister 1 </t>
  </si>
  <si>
    <t>Canister 2</t>
  </si>
  <si>
    <t>Canister 3</t>
  </si>
  <si>
    <t>Canister 4</t>
  </si>
  <si>
    <t>Canister 5</t>
  </si>
  <si>
    <t>Canister 6</t>
  </si>
  <si>
    <t>Background Canister 1</t>
  </si>
  <si>
    <t xml:space="preserve">Background Canister 2 </t>
  </si>
  <si>
    <t>Sample Spot #6 - 6 Canisters</t>
  </si>
  <si>
    <t>Round 1 - February 1, 2025</t>
  </si>
  <si>
    <t>Round 2 - February 4, 2025</t>
  </si>
  <si>
    <t>Round 3 - February 7, 2025</t>
  </si>
  <si>
    <t>12:49 pm Jan 31 - Feb 1</t>
  </si>
  <si>
    <t>13:05 pm Feb 3 - Feb 4</t>
  </si>
  <si>
    <t>12:27 Feb 6 - Feb 7</t>
  </si>
  <si>
    <t>Spot #6</t>
  </si>
  <si>
    <t>Range ug/m3</t>
  </si>
  <si>
    <t>14:57 pm for background canisters</t>
  </si>
  <si>
    <t>14:01 pm for background canisters</t>
  </si>
  <si>
    <t>13:17 background canisters</t>
  </si>
  <si>
    <t>Average</t>
  </si>
  <si>
    <t>MDL</t>
  </si>
  <si>
    <t>RL</t>
  </si>
  <si>
    <t>ug/m^3</t>
  </si>
  <si>
    <t>RL - Reporting Limit</t>
  </si>
  <si>
    <t>MDL - Minimum Detection Limit</t>
  </si>
  <si>
    <t>Relative Percent Difference</t>
  </si>
  <si>
    <t>Average Relative Percent Difference</t>
  </si>
  <si>
    <t>For Each Fenceline Canister</t>
  </si>
  <si>
    <t>From Mean of Samples</t>
  </si>
  <si>
    <t>Average Run 1 Relative Percent Difference</t>
  </si>
  <si>
    <t>Average Run 2 Relative Percent Difference</t>
  </si>
  <si>
    <t>Average Run 3 Relative Percent Difference</t>
  </si>
  <si>
    <t>Background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</si>
</sst>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6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/>
    <xf numFmtId="167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67" fontId="0" fillId="0" borderId="0" xfId="0" applyNumberFormat="1"/>
    <xf numFmtId="0" fontId="1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21E31-8C68-4AB2-BBBD-9CBD948D0F68}">
  <dimension ref="A3:M53"/>
  <sheetViews>
    <sheetView tabSelected="1" zoomScale="142" zoomScaleNormal="142" workbookViewId="0">
      <selection activeCell="B57" sqref="B57"/>
    </sheetView>
  </sheetViews>
  <sheetFormatPr defaultRowHeight="15" x14ac:dyDescent="0.25"/>
  <cols>
    <col min="1" max="1" width="31.42578125" customWidth="1"/>
    <col min="2" max="4" width="12.5703125" customWidth="1"/>
    <col min="5" max="5" width="14.140625" customWidth="1"/>
    <col min="6" max="6" width="7.28515625" customWidth="1"/>
    <col min="7" max="7" width="7.140625" customWidth="1"/>
    <col min="8" max="8" width="31.42578125" customWidth="1"/>
    <col min="9" max="9" width="8.85546875" customWidth="1"/>
    <col min="10" max="10" width="10.7109375" customWidth="1"/>
    <col min="13" max="13" width="34.7109375" customWidth="1"/>
  </cols>
  <sheetData>
    <row r="3" spans="1:13" ht="15.75" x14ac:dyDescent="0.25">
      <c r="A3" s="26" t="s">
        <v>3</v>
      </c>
      <c r="B3" s="26"/>
      <c r="C3" s="26"/>
      <c r="D3" s="26"/>
    </row>
    <row r="4" spans="1:13" ht="15.75" x14ac:dyDescent="0.25">
      <c r="A4" s="8"/>
      <c r="B4" s="8"/>
      <c r="C4" s="8"/>
      <c r="D4" s="8"/>
    </row>
    <row r="5" spans="1:13" ht="15.75" x14ac:dyDescent="0.25">
      <c r="A5" s="8" t="s">
        <v>14</v>
      </c>
      <c r="B5" s="10" t="s">
        <v>17</v>
      </c>
      <c r="C5" s="8"/>
      <c r="D5" s="8"/>
    </row>
    <row r="6" spans="1:13" ht="15.75" x14ac:dyDescent="0.25">
      <c r="B6" s="11" t="s">
        <v>22</v>
      </c>
    </row>
    <row r="7" spans="1:13" x14ac:dyDescent="0.25">
      <c r="A7" s="4"/>
      <c r="B7" s="25" t="s">
        <v>4</v>
      </c>
      <c r="C7" s="25"/>
      <c r="D7" s="5" t="s">
        <v>20</v>
      </c>
    </row>
    <row r="8" spans="1:13" x14ac:dyDescent="0.25">
      <c r="A8" s="4" t="s">
        <v>2</v>
      </c>
      <c r="B8" s="5" t="s">
        <v>0</v>
      </c>
      <c r="C8" s="5" t="s">
        <v>1</v>
      </c>
      <c r="D8" s="5" t="s">
        <v>21</v>
      </c>
      <c r="H8" s="12" t="s">
        <v>31</v>
      </c>
    </row>
    <row r="9" spans="1:13" x14ac:dyDescent="0.25">
      <c r="A9" s="1" t="s">
        <v>13</v>
      </c>
      <c r="B9" s="1"/>
      <c r="C9" s="1"/>
      <c r="D9" s="1"/>
      <c r="F9" s="12" t="s">
        <v>27</v>
      </c>
      <c r="G9" s="12" t="s">
        <v>26</v>
      </c>
      <c r="H9" s="12" t="s">
        <v>33</v>
      </c>
    </row>
    <row r="10" spans="1:13" x14ac:dyDescent="0.25">
      <c r="A10" s="1"/>
      <c r="B10" s="1"/>
      <c r="C10" s="1"/>
      <c r="D10" s="1"/>
      <c r="F10" s="12" t="s">
        <v>28</v>
      </c>
      <c r="G10" s="12" t="s">
        <v>28</v>
      </c>
      <c r="H10" s="12" t="s">
        <v>34</v>
      </c>
      <c r="I10" s="20" t="s">
        <v>35</v>
      </c>
      <c r="J10" s="20"/>
      <c r="K10" s="20"/>
      <c r="L10" s="20"/>
    </row>
    <row r="11" spans="1:13" x14ac:dyDescent="0.25">
      <c r="A11" s="1" t="s">
        <v>5</v>
      </c>
      <c r="B11" s="6">
        <v>3.4000000000000002E-2</v>
      </c>
      <c r="C11" s="9">
        <v>6.2E-2</v>
      </c>
      <c r="D11" s="9">
        <f>C15-C14</f>
        <v>2.7000000000000003E-2</v>
      </c>
      <c r="E11" s="12" t="s">
        <v>25</v>
      </c>
      <c r="F11" s="13">
        <v>5.6000000000000001E-2</v>
      </c>
      <c r="G11" s="13">
        <v>0.01</v>
      </c>
      <c r="H11" s="21">
        <f>ABS(C11-$E$13)/((C11+$E$13)/2)</f>
        <v>2.8353326063249785E-2</v>
      </c>
      <c r="I11" s="21">
        <f>+AVERAGE(H11:H16)</f>
        <v>0.12792213704243605</v>
      </c>
      <c r="M11" s="12"/>
    </row>
    <row r="12" spans="1:13" x14ac:dyDescent="0.25">
      <c r="A12" s="1" t="s">
        <v>6</v>
      </c>
      <c r="B12" s="6">
        <v>2.8000000000000001E-2</v>
      </c>
      <c r="C12" s="9">
        <v>5.0999999999999997E-2</v>
      </c>
      <c r="D12" s="6"/>
      <c r="E12" s="12" t="s">
        <v>28</v>
      </c>
      <c r="F12" s="13">
        <v>6.0999999999999999E-2</v>
      </c>
      <c r="G12" s="13">
        <v>1.0999999999999999E-2</v>
      </c>
      <c r="H12" s="21">
        <f t="shared" ref="H12:H16" si="0">ABS(C12-$E$13)/((C12+$E$13)/2)</f>
        <v>0.16656680647094069</v>
      </c>
      <c r="M12" s="12"/>
    </row>
    <row r="13" spans="1:13" x14ac:dyDescent="0.25">
      <c r="A13" s="2" t="s">
        <v>7</v>
      </c>
      <c r="B13" s="7">
        <v>3.5999999999999997E-2</v>
      </c>
      <c r="C13" s="9">
        <v>6.6000000000000003E-2</v>
      </c>
      <c r="D13" s="7"/>
      <c r="E13" s="13">
        <f>AVERAGE(C11:C16)</f>
        <v>6.0266666666666663E-2</v>
      </c>
      <c r="F13" s="13">
        <v>6.4000000000000001E-2</v>
      </c>
      <c r="G13" s="13">
        <v>1.2E-2</v>
      </c>
      <c r="H13" s="21">
        <f t="shared" si="0"/>
        <v>9.0813093980992715E-2</v>
      </c>
      <c r="M13" s="13"/>
    </row>
    <row r="14" spans="1:13" x14ac:dyDescent="0.25">
      <c r="A14" s="2" t="s">
        <v>8</v>
      </c>
      <c r="B14" s="7">
        <v>2.5999999999999999E-2</v>
      </c>
      <c r="C14" s="9">
        <f t="shared" ref="C14:C18" si="1">B14*1.8</f>
        <v>4.6800000000000001E-2</v>
      </c>
      <c r="D14" s="7"/>
      <c r="E14" s="12"/>
      <c r="F14" s="13">
        <v>5.8999999999999997E-2</v>
      </c>
      <c r="G14" s="13">
        <v>1.0999999999999999E-2</v>
      </c>
      <c r="H14" s="21">
        <f t="shared" si="0"/>
        <v>0.25155666251556652</v>
      </c>
      <c r="M14" s="12"/>
    </row>
    <row r="15" spans="1:13" x14ac:dyDescent="0.25">
      <c r="A15" s="2" t="s">
        <v>9</v>
      </c>
      <c r="B15" s="7">
        <v>4.1000000000000002E-2</v>
      </c>
      <c r="C15" s="9">
        <f t="shared" si="1"/>
        <v>7.3800000000000004E-2</v>
      </c>
      <c r="D15" s="7"/>
      <c r="E15" s="12"/>
      <c r="F15" s="13">
        <v>6.4000000000000001E-2</v>
      </c>
      <c r="G15" s="13">
        <v>1.2E-2</v>
      </c>
      <c r="H15" s="21">
        <f t="shared" si="0"/>
        <v>0.20188960716061674</v>
      </c>
      <c r="M15" s="12"/>
    </row>
    <row r="16" spans="1:13" x14ac:dyDescent="0.25">
      <c r="A16" s="1" t="s">
        <v>10</v>
      </c>
      <c r="B16" s="6">
        <v>3.4000000000000002E-2</v>
      </c>
      <c r="C16" s="9">
        <v>6.2E-2</v>
      </c>
      <c r="D16" s="6"/>
      <c r="E16" s="12" t="s">
        <v>38</v>
      </c>
      <c r="F16" s="13">
        <v>6.3E-2</v>
      </c>
      <c r="G16" s="13">
        <v>1.2E-2</v>
      </c>
      <c r="H16" s="21">
        <f t="shared" si="0"/>
        <v>2.8353326063249785E-2</v>
      </c>
      <c r="M16" s="12"/>
    </row>
    <row r="17" spans="1:13" x14ac:dyDescent="0.25">
      <c r="A17" s="2" t="s">
        <v>11</v>
      </c>
      <c r="B17" s="6">
        <v>2.7E-2</v>
      </c>
      <c r="C17" s="9">
        <v>4.8000000000000001E-2</v>
      </c>
      <c r="D17" s="6"/>
      <c r="E17" s="12" t="s">
        <v>25</v>
      </c>
      <c r="F17" s="13">
        <v>0.05</v>
      </c>
      <c r="G17" s="13">
        <v>9.4000000000000004E-3</v>
      </c>
      <c r="H17" s="22"/>
      <c r="I17" s="23"/>
      <c r="M17" s="12"/>
    </row>
    <row r="18" spans="1:13" x14ac:dyDescent="0.25">
      <c r="A18" s="2" t="s">
        <v>12</v>
      </c>
      <c r="B18" s="6">
        <v>3.9E-2</v>
      </c>
      <c r="C18" s="9">
        <f t="shared" si="1"/>
        <v>7.0199999999999999E-2</v>
      </c>
      <c r="D18" s="6"/>
      <c r="E18" s="13">
        <f>AVERAGE(C17:C18)</f>
        <v>5.91E-2</v>
      </c>
      <c r="F18" s="13">
        <v>0.06</v>
      </c>
      <c r="G18" s="13">
        <v>1.0999999999999999E-2</v>
      </c>
      <c r="H18" s="13"/>
      <c r="M18" s="13"/>
    </row>
    <row r="19" spans="1:13" x14ac:dyDescent="0.25">
      <c r="E19" s="12"/>
      <c r="F19" s="12"/>
      <c r="G19" s="12"/>
      <c r="H19" s="12"/>
      <c r="M19" s="12"/>
    </row>
    <row r="20" spans="1:13" ht="14.1" customHeight="1" x14ac:dyDescent="0.25">
      <c r="A20" s="3"/>
      <c r="E20" s="15"/>
      <c r="F20" s="12"/>
      <c r="G20" s="12"/>
      <c r="H20" s="12"/>
      <c r="M20" s="15"/>
    </row>
    <row r="21" spans="1:13" ht="15.75" x14ac:dyDescent="0.25">
      <c r="A21" s="8" t="s">
        <v>15</v>
      </c>
      <c r="B21" s="10" t="s">
        <v>18</v>
      </c>
      <c r="C21" s="8"/>
      <c r="D21" s="8"/>
      <c r="E21" s="14"/>
      <c r="F21" s="12"/>
      <c r="G21" s="12"/>
      <c r="H21" s="12"/>
      <c r="M21" s="19"/>
    </row>
    <row r="22" spans="1:13" ht="15.75" x14ac:dyDescent="0.25">
      <c r="B22" s="11" t="s">
        <v>23</v>
      </c>
      <c r="E22" s="12"/>
      <c r="F22" s="12"/>
      <c r="G22" s="12"/>
      <c r="H22" s="12"/>
      <c r="M22" s="12"/>
    </row>
    <row r="23" spans="1:13" x14ac:dyDescent="0.25">
      <c r="A23" s="4"/>
      <c r="B23" s="25" t="s">
        <v>4</v>
      </c>
      <c r="C23" s="25"/>
      <c r="D23" s="5" t="s">
        <v>20</v>
      </c>
      <c r="E23" s="12"/>
      <c r="F23" s="12"/>
      <c r="G23" s="12"/>
      <c r="H23" s="12"/>
      <c r="M23" s="12"/>
    </row>
    <row r="24" spans="1:13" x14ac:dyDescent="0.25">
      <c r="A24" s="4" t="s">
        <v>2</v>
      </c>
      <c r="B24" s="5" t="s">
        <v>0</v>
      </c>
      <c r="C24" s="5" t="s">
        <v>1</v>
      </c>
      <c r="D24" s="5" t="s">
        <v>21</v>
      </c>
      <c r="E24" s="12"/>
      <c r="F24" s="12"/>
      <c r="G24" s="12"/>
      <c r="H24" s="12" t="s">
        <v>31</v>
      </c>
      <c r="M24" s="12"/>
    </row>
    <row r="25" spans="1:13" x14ac:dyDescent="0.25">
      <c r="A25" s="1" t="s">
        <v>13</v>
      </c>
      <c r="B25" s="1"/>
      <c r="C25" s="1"/>
      <c r="D25" s="1"/>
      <c r="E25" s="12"/>
      <c r="F25" s="12" t="s">
        <v>27</v>
      </c>
      <c r="G25" s="12" t="s">
        <v>26</v>
      </c>
      <c r="H25" s="12" t="s">
        <v>33</v>
      </c>
      <c r="M25" s="12"/>
    </row>
    <row r="26" spans="1:13" x14ac:dyDescent="0.25">
      <c r="A26" s="1"/>
      <c r="B26" s="1"/>
      <c r="C26" s="1"/>
      <c r="D26" s="1"/>
      <c r="F26" s="12" t="s">
        <v>28</v>
      </c>
      <c r="G26" s="12" t="s">
        <v>28</v>
      </c>
      <c r="H26" s="12" t="s">
        <v>34</v>
      </c>
      <c r="I26" s="20" t="s">
        <v>36</v>
      </c>
      <c r="J26" s="20"/>
      <c r="K26" s="20"/>
      <c r="L26" s="20"/>
    </row>
    <row r="27" spans="1:13" x14ac:dyDescent="0.25">
      <c r="A27" s="1" t="s">
        <v>5</v>
      </c>
      <c r="B27" s="6">
        <v>0.56999999999999995</v>
      </c>
      <c r="C27" s="16">
        <v>1</v>
      </c>
      <c r="D27" s="9">
        <f>C30-C31</f>
        <v>9.000000000000008E-2</v>
      </c>
      <c r="E27" s="12" t="s">
        <v>25</v>
      </c>
      <c r="F27" s="12">
        <v>6.5000000000000002E-2</v>
      </c>
      <c r="G27" s="12">
        <v>1.2E-2</v>
      </c>
      <c r="H27" s="21">
        <f t="shared" ref="H27:H31" si="2">ABS(C27-$E$29)/((C27+$E$29)/2)</f>
        <v>3.3109326339944331E-2</v>
      </c>
      <c r="I27" s="21">
        <f>+AVERAGE(H27:H32)</f>
        <v>3.902409260996656E-2</v>
      </c>
      <c r="M27" s="12"/>
    </row>
    <row r="28" spans="1:13" x14ac:dyDescent="0.25">
      <c r="A28" s="1" t="s">
        <v>6</v>
      </c>
      <c r="B28" s="17">
        <v>0.6</v>
      </c>
      <c r="C28" s="16">
        <f t="shared" ref="C28:C32" si="3">B28*1.8</f>
        <v>1.08</v>
      </c>
      <c r="D28" s="6"/>
      <c r="E28" s="12" t="s">
        <v>28</v>
      </c>
      <c r="F28" s="12">
        <v>6.0999999999999999E-2</v>
      </c>
      <c r="G28" s="12">
        <v>1.0999999999999999E-2</v>
      </c>
      <c r="H28" s="21">
        <f t="shared" si="2"/>
        <v>4.3841665352468064E-2</v>
      </c>
      <c r="M28" s="12"/>
    </row>
    <row r="29" spans="1:13" x14ac:dyDescent="0.25">
      <c r="A29" s="2" t="s">
        <v>7</v>
      </c>
      <c r="B29" s="18">
        <v>0.59</v>
      </c>
      <c r="C29" s="16">
        <f t="shared" si="3"/>
        <v>1.0620000000000001</v>
      </c>
      <c r="D29" s="7"/>
      <c r="E29" s="13">
        <f>AVERAGE(C27:C32)</f>
        <v>1.0336666666666667</v>
      </c>
      <c r="F29" s="12">
        <v>6.5000000000000002E-2</v>
      </c>
      <c r="G29" s="12">
        <v>1.2E-2</v>
      </c>
      <c r="H29" s="21">
        <f t="shared" si="2"/>
        <v>2.7039923651980265E-2</v>
      </c>
      <c r="M29" s="13"/>
    </row>
    <row r="30" spans="1:13" x14ac:dyDescent="0.25">
      <c r="A30" s="2" t="s">
        <v>8</v>
      </c>
      <c r="B30" s="18">
        <v>0.6</v>
      </c>
      <c r="C30" s="16">
        <f t="shared" si="3"/>
        <v>1.08</v>
      </c>
      <c r="D30" s="7"/>
      <c r="E30" s="12"/>
      <c r="F30" s="12">
        <v>6.2E-2</v>
      </c>
      <c r="G30" s="12">
        <v>1.2E-2</v>
      </c>
      <c r="H30" s="21">
        <f t="shared" si="2"/>
        <v>4.3841665352468064E-2</v>
      </c>
      <c r="M30" s="12"/>
    </row>
    <row r="31" spans="1:13" x14ac:dyDescent="0.25">
      <c r="A31" s="2" t="s">
        <v>9</v>
      </c>
      <c r="B31" s="7">
        <v>0.55000000000000004</v>
      </c>
      <c r="C31" s="17">
        <v>0.99</v>
      </c>
      <c r="D31" s="7"/>
      <c r="E31" s="12"/>
      <c r="F31" s="12">
        <v>6.3E-2</v>
      </c>
      <c r="G31" s="12">
        <v>1.2E-2</v>
      </c>
      <c r="H31" s="21">
        <f t="shared" si="2"/>
        <v>4.3155987481469357E-2</v>
      </c>
      <c r="M31" s="12"/>
    </row>
    <row r="32" spans="1:13" x14ac:dyDescent="0.25">
      <c r="A32" s="1" t="s">
        <v>10</v>
      </c>
      <c r="B32" s="6">
        <v>0.55000000000000004</v>
      </c>
      <c r="C32" s="16">
        <f t="shared" si="3"/>
        <v>0.9900000000000001</v>
      </c>
      <c r="D32" s="6"/>
      <c r="E32" s="12" t="s">
        <v>38</v>
      </c>
      <c r="F32" s="12">
        <v>5.7000000000000002E-2</v>
      </c>
      <c r="G32" s="12">
        <v>1.0999999999999999E-2</v>
      </c>
      <c r="H32" s="21">
        <f t="shared" ref="H32" si="4">ABS(C32-$E$29)/((C32+$E$29)/2)</f>
        <v>4.3155987481469246E-2</v>
      </c>
      <c r="M32" s="12"/>
    </row>
    <row r="33" spans="1:13" x14ac:dyDescent="0.25">
      <c r="A33" s="2" t="s">
        <v>11</v>
      </c>
      <c r="B33" s="6">
        <v>2.9000000000000001E-2</v>
      </c>
      <c r="C33" s="9">
        <v>5.1999999999999998E-2</v>
      </c>
      <c r="D33" s="6"/>
      <c r="E33" s="12" t="s">
        <v>25</v>
      </c>
      <c r="F33" s="12">
        <v>6.2E-2</v>
      </c>
      <c r="G33" s="13">
        <v>1.2E-2</v>
      </c>
      <c r="H33" s="22"/>
      <c r="I33" s="23"/>
      <c r="M33" s="12"/>
    </row>
    <row r="34" spans="1:13" x14ac:dyDescent="0.25">
      <c r="A34" s="2" t="s">
        <v>12</v>
      </c>
      <c r="B34" s="6">
        <v>2.5000000000000001E-2</v>
      </c>
      <c r="C34" s="9">
        <v>4.4999999999999998E-2</v>
      </c>
      <c r="D34" s="6"/>
      <c r="E34" s="13">
        <f>AVERAGE(C33:C34)</f>
        <v>4.8500000000000001E-2</v>
      </c>
      <c r="F34" s="12">
        <v>5.1999999999999998E-2</v>
      </c>
      <c r="G34" s="13">
        <v>9.7999999999999997E-3</v>
      </c>
      <c r="H34" s="13"/>
      <c r="M34" s="13"/>
    </row>
    <row r="35" spans="1:13" x14ac:dyDescent="0.25">
      <c r="F35" s="12"/>
      <c r="G35" s="12"/>
      <c r="H35" s="12"/>
      <c r="M35" s="12"/>
    </row>
    <row r="36" spans="1:13" x14ac:dyDescent="0.25">
      <c r="E36" s="12"/>
      <c r="F36" s="12"/>
      <c r="G36" s="12"/>
      <c r="H36" s="12"/>
      <c r="M36" s="15"/>
    </row>
    <row r="37" spans="1:13" ht="15.75" x14ac:dyDescent="0.25">
      <c r="A37" s="8" t="s">
        <v>16</v>
      </c>
      <c r="B37" s="10" t="s">
        <v>19</v>
      </c>
      <c r="C37" s="8"/>
      <c r="D37" s="8"/>
      <c r="E37" s="14"/>
      <c r="F37" s="12"/>
      <c r="G37" s="12"/>
      <c r="H37" s="12"/>
      <c r="M37" s="19"/>
    </row>
    <row r="38" spans="1:13" ht="15.75" x14ac:dyDescent="0.25">
      <c r="B38" s="11" t="s">
        <v>24</v>
      </c>
      <c r="F38" s="12"/>
      <c r="G38" s="12"/>
      <c r="H38" s="12"/>
    </row>
    <row r="39" spans="1:13" x14ac:dyDescent="0.25">
      <c r="A39" s="4"/>
      <c r="B39" s="25" t="s">
        <v>4</v>
      </c>
      <c r="C39" s="25"/>
      <c r="D39" s="5" t="s">
        <v>20</v>
      </c>
      <c r="F39" s="12"/>
      <c r="G39" s="12"/>
      <c r="H39" s="12"/>
    </row>
    <row r="40" spans="1:13" x14ac:dyDescent="0.25">
      <c r="A40" s="4" t="s">
        <v>2</v>
      </c>
      <c r="B40" s="5" t="s">
        <v>0</v>
      </c>
      <c r="C40" s="5" t="s">
        <v>1</v>
      </c>
      <c r="D40" s="5" t="s">
        <v>21</v>
      </c>
      <c r="F40" s="12"/>
      <c r="G40" s="12"/>
      <c r="H40" s="12" t="s">
        <v>31</v>
      </c>
    </row>
    <row r="41" spans="1:13" x14ac:dyDescent="0.25">
      <c r="A41" s="1" t="s">
        <v>13</v>
      </c>
      <c r="B41" s="1"/>
      <c r="C41" s="1"/>
      <c r="D41" s="1"/>
      <c r="F41" s="12" t="s">
        <v>27</v>
      </c>
      <c r="G41" s="12" t="s">
        <v>26</v>
      </c>
      <c r="H41" s="12" t="s">
        <v>33</v>
      </c>
    </row>
    <row r="42" spans="1:13" x14ac:dyDescent="0.25">
      <c r="A42" s="1"/>
      <c r="B42" s="1"/>
      <c r="C42" s="1"/>
      <c r="D42" s="1"/>
      <c r="F42" s="12" t="s">
        <v>28</v>
      </c>
      <c r="G42" s="12" t="s">
        <v>28</v>
      </c>
      <c r="H42" s="12" t="s">
        <v>34</v>
      </c>
      <c r="I42" s="20" t="s">
        <v>37</v>
      </c>
      <c r="J42" s="20"/>
      <c r="K42" s="20"/>
      <c r="L42" s="20"/>
    </row>
    <row r="43" spans="1:13" x14ac:dyDescent="0.25">
      <c r="A43" s="1" t="s">
        <v>5</v>
      </c>
      <c r="B43" s="6">
        <v>3.9E-2</v>
      </c>
      <c r="C43" s="9">
        <v>7.0999999999999994E-2</v>
      </c>
      <c r="D43" s="9">
        <f>C43-C47</f>
        <v>3.4999999999999989E-2</v>
      </c>
      <c r="E43" s="12" t="s">
        <v>25</v>
      </c>
      <c r="F43" s="12">
        <v>6.0999999999999999E-2</v>
      </c>
      <c r="G43" s="12">
        <v>1.2E-2</v>
      </c>
      <c r="H43" s="21">
        <f>ABS(C43-$E$45)/((C43+$E$45)/2)</f>
        <v>0.37193763919821821</v>
      </c>
      <c r="I43" s="21">
        <f>+AVERAGE(H43:H48)</f>
        <v>0.15822566281787936</v>
      </c>
      <c r="M43" s="12"/>
    </row>
    <row r="44" spans="1:13" x14ac:dyDescent="0.25">
      <c r="A44" s="1" t="s">
        <v>6</v>
      </c>
      <c r="B44" s="6">
        <v>2.8000000000000001E-2</v>
      </c>
      <c r="C44" s="9">
        <f t="shared" ref="C44:C48" si="5">B44*1.8</f>
        <v>5.04E-2</v>
      </c>
      <c r="D44" s="6"/>
      <c r="E44" s="12" t="s">
        <v>28</v>
      </c>
      <c r="F44" s="12">
        <v>9.7000000000000003E-2</v>
      </c>
      <c r="G44" s="12">
        <v>1.7999999999999999E-2</v>
      </c>
      <c r="H44" s="21">
        <f t="shared" ref="H44:H48" si="6">ABS(C44-$E$45)/((C44+$E$45)/2)</f>
        <v>3.3624747814391474E-2</v>
      </c>
      <c r="M44" s="12"/>
    </row>
    <row r="45" spans="1:13" x14ac:dyDescent="0.25">
      <c r="A45" s="2" t="s">
        <v>7</v>
      </c>
      <c r="B45" s="7">
        <v>2.3E-2</v>
      </c>
      <c r="C45" s="9">
        <v>4.2000000000000003E-2</v>
      </c>
      <c r="D45" s="7"/>
      <c r="E45" s="13">
        <f>AVERAGE(C43:C48)</f>
        <v>4.873333333333333E-2</v>
      </c>
      <c r="F45" s="12">
        <v>5.8999999999999997E-2</v>
      </c>
      <c r="G45" s="12">
        <v>1.0999999999999999E-2</v>
      </c>
      <c r="H45" s="21">
        <f t="shared" si="6"/>
        <v>0.14842027920646569</v>
      </c>
      <c r="M45" s="13"/>
    </row>
    <row r="46" spans="1:13" x14ac:dyDescent="0.25">
      <c r="A46" s="2" t="s">
        <v>8</v>
      </c>
      <c r="B46" s="7">
        <v>2.7E-2</v>
      </c>
      <c r="C46" s="9">
        <v>4.8000000000000001E-2</v>
      </c>
      <c r="D46" s="7"/>
      <c r="F46" s="12">
        <v>4.8000000000000001E-2</v>
      </c>
      <c r="G46" s="12">
        <v>8.8999999999999999E-3</v>
      </c>
      <c r="H46" s="21">
        <f t="shared" si="6"/>
        <v>1.5161957270847598E-2</v>
      </c>
      <c r="M46" s="12"/>
    </row>
    <row r="47" spans="1:13" x14ac:dyDescent="0.25">
      <c r="A47" s="2" t="s">
        <v>9</v>
      </c>
      <c r="B47" s="27">
        <v>0.02</v>
      </c>
      <c r="C47" s="9">
        <f t="shared" si="5"/>
        <v>3.6000000000000004E-2</v>
      </c>
      <c r="D47" s="7"/>
      <c r="F47" s="13">
        <v>0.06</v>
      </c>
      <c r="G47" s="12">
        <v>1.0999999999999999E-2</v>
      </c>
      <c r="H47" s="21">
        <f>ABS(C47-$E$45)/((C47+$E$45)/2)</f>
        <v>0.30055074744295812</v>
      </c>
      <c r="M47" s="12"/>
    </row>
    <row r="48" spans="1:13" x14ac:dyDescent="0.25">
      <c r="A48" s="1" t="s">
        <v>10</v>
      </c>
      <c r="B48" s="6">
        <v>2.5000000000000001E-2</v>
      </c>
      <c r="C48" s="9">
        <f t="shared" si="5"/>
        <v>4.5000000000000005E-2</v>
      </c>
      <c r="D48" s="6"/>
      <c r="E48" s="12" t="s">
        <v>38</v>
      </c>
      <c r="F48" s="13">
        <v>0.06</v>
      </c>
      <c r="G48" s="12">
        <v>1.0999999999999999E-2</v>
      </c>
      <c r="H48" s="21">
        <f t="shared" si="6"/>
        <v>7.9658605974395266E-2</v>
      </c>
      <c r="M48" s="12"/>
    </row>
    <row r="49" spans="1:13" x14ac:dyDescent="0.25">
      <c r="A49" s="2" t="s">
        <v>11</v>
      </c>
      <c r="B49" s="6">
        <v>2.1000000000000001E-2</v>
      </c>
      <c r="C49" s="9">
        <v>3.6999999999999998E-2</v>
      </c>
      <c r="D49" s="6"/>
      <c r="E49" s="12" t="s">
        <v>25</v>
      </c>
      <c r="F49" s="12">
        <v>6.0999999999999999E-2</v>
      </c>
      <c r="G49" s="12">
        <v>1.2E-2</v>
      </c>
      <c r="H49" s="22"/>
      <c r="I49" s="23"/>
      <c r="M49" s="12"/>
    </row>
    <row r="50" spans="1:13" x14ac:dyDescent="0.25">
      <c r="A50" s="2" t="s">
        <v>12</v>
      </c>
      <c r="B50" s="6">
        <v>1.7999999999999999E-2</v>
      </c>
      <c r="C50" s="9">
        <v>3.3000000000000002E-2</v>
      </c>
      <c r="D50" s="6"/>
      <c r="E50" s="13">
        <f>AVERAGE(C49:C50)</f>
        <v>3.5000000000000003E-2</v>
      </c>
      <c r="F50" s="12">
        <v>6.2E-2</v>
      </c>
      <c r="G50" s="12">
        <v>1.2E-2</v>
      </c>
      <c r="H50" s="21"/>
      <c r="M50" s="13"/>
    </row>
    <row r="51" spans="1:13" x14ac:dyDescent="0.25">
      <c r="F51" s="12"/>
      <c r="G51" s="12"/>
      <c r="H51" s="12"/>
      <c r="I51" s="20" t="s">
        <v>32</v>
      </c>
      <c r="J51" s="20"/>
      <c r="K51" s="20"/>
      <c r="L51" s="20"/>
      <c r="M51" s="12"/>
    </row>
    <row r="52" spans="1:13" x14ac:dyDescent="0.25">
      <c r="A52" t="s">
        <v>29</v>
      </c>
      <c r="E52" s="12"/>
      <c r="I52" s="24">
        <f>AVERAGE(I11:I42)</f>
        <v>8.3473114826201303E-2</v>
      </c>
      <c r="M52" s="15"/>
    </row>
    <row r="53" spans="1:13" x14ac:dyDescent="0.25">
      <c r="A53" t="s">
        <v>30</v>
      </c>
      <c r="E53" s="14"/>
      <c r="M53" s="13"/>
    </row>
  </sheetData>
  <mergeCells count="4">
    <mergeCell ref="B7:C7"/>
    <mergeCell ref="A3:D3"/>
    <mergeCell ref="B23:C23"/>
    <mergeCell ref="B39:C3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26AFA98B8A84BA3CDD571BD2BD39C" ma:contentTypeVersion="1" ma:contentTypeDescription="Create a new document." ma:contentTypeScope="" ma:versionID="97a631159e375185468b4ef3442066c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IP21ConfigWorkBook xmlns:xsi="http://www.w3.org/2001/XMLSchema-instance" xmlns:xsd="http://www.w3.org/2001/XMLSchema" xmlns="http://www.aspentech.com/ProcessData/ExcelAddIn/IP21ConfigWorkBook">
  <WorkBookName>TO15_EO_QA_Ivan.xlsx</WorkBookName>
  <MappingTemplateName/>
  <ColumnMaps/>
</IP21ConfigWorkBook>
</file>

<file path=customXml/itemProps1.xml><?xml version="1.0" encoding="utf-8"?>
<ds:datastoreItem xmlns:ds="http://schemas.openxmlformats.org/officeDocument/2006/customXml" ds:itemID="{92E1FA86-3703-4DB4-BD3C-830AAAF8688C}"/>
</file>

<file path=customXml/itemProps2.xml><?xml version="1.0" encoding="utf-8"?>
<ds:datastoreItem xmlns:ds="http://schemas.openxmlformats.org/officeDocument/2006/customXml" ds:itemID="{31F9B555-664E-43F8-86F5-7AC3BCECAC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C18D9F-93C0-46B9-B6BD-6F88F032FA58}">
  <ds:schemaRefs>
    <ds:schemaRef ds:uri="http://schemas.openxmlformats.org/package/2006/metadata/core-properties"/>
    <ds:schemaRef ds:uri="http://schemas.microsoft.com/office/2006/documentManagement/types"/>
    <ds:schemaRef ds:uri="346f141a-dd24-469c-a082-0017993a027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38a5049f-5e10-43f1-aaf1-fdc7e993656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2937E1B-CC53-4612-82FE-3B8E7E91EC4A}">
  <ds:schemaRefs>
    <ds:schemaRef ds:uri="http://www.w3.org/2001/XMLSchema"/>
    <ds:schemaRef ds:uri="http://www.aspentech.com/ProcessData/ExcelAddIn/IP21ConfigWorkBook"/>
  </ds:schemaRefs>
</ds:datastoreItem>
</file>

<file path=docMetadata/LabelInfo.xml><?xml version="1.0" encoding="utf-8"?>
<clbl:labelList xmlns:clbl="http://schemas.microsoft.com/office/2020/mipLabelMetadata">
  <clbl:label id="{3aac0ad3-18d9-49e9-a80d-c985041778ba}" enabled="1" method="Standard" siteId="{c3e32f53-cb7f-4809-968d-1cc4ccc785f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Glenn, Chuck (C)</dc:creator>
  <cp:keywords/>
  <dc:description/>
  <cp:lastModifiedBy>Egnor, Michael</cp:lastModifiedBy>
  <cp:revision/>
  <cp:lastPrinted>2022-10-19T22:10:45Z</cp:lastPrinted>
  <dcterms:created xsi:type="dcterms:W3CDTF">2022-08-08T17:50:15Z</dcterms:created>
  <dcterms:modified xsi:type="dcterms:W3CDTF">2025-06-02T18:22:01Z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0x010100E8926AFA98B8A84BA3CDD571BD2BD39C</vt:lpwstr>
  </property>
  <property fmtid="{D5CDD505-2E9C-101B-9397-08002B2CF9AE}" pid="3" name="MSIP_Label_3aac0ad3-18d9-49e9-a80d-c985041778ba_Enabled">
    <vt:lpwstr>true</vt:lpwstr>
  </property>
  <property fmtid="{D5CDD505-2E9C-101B-9397-08002B2CF9AE}" pid="4" name="MSIP_Label_3aac0ad3-18d9-49e9-a80d-c985041778ba_SetDate">
    <vt:lpwstr>2023-03-01T00:11:02Z</vt:lpwstr>
  </property>
  <property fmtid="{D5CDD505-2E9C-101B-9397-08002B2CF9AE}" pid="5" name="MSIP_Label_3aac0ad3-18d9-49e9-a80d-c985041778ba_Method">
    <vt:lpwstr>Standard</vt:lpwstr>
  </property>
  <property fmtid="{D5CDD505-2E9C-101B-9397-08002B2CF9AE}" pid="6" name="MSIP_Label_3aac0ad3-18d9-49e9-a80d-c985041778ba_Name">
    <vt:lpwstr>General Business</vt:lpwstr>
  </property>
  <property fmtid="{D5CDD505-2E9C-101B-9397-08002B2CF9AE}" pid="7" name="MSIP_Label_3aac0ad3-18d9-49e9-a80d-c985041778ba_SiteId">
    <vt:lpwstr>c3e32f53-cb7f-4809-968d-1cc4ccc785fe</vt:lpwstr>
  </property>
  <property fmtid="{D5CDD505-2E9C-101B-9397-08002B2CF9AE}" pid="8" name="MSIP_Label_3aac0ad3-18d9-49e9-a80d-c985041778ba_ActionId">
    <vt:lpwstr>b703a2b9-5a33-4c75-b225-dba3e28f2bb9</vt:lpwstr>
  </property>
  <property fmtid="{D5CDD505-2E9C-101B-9397-08002B2CF9AE}" pid="9" name="MSIP_Label_3aac0ad3-18d9-49e9-a80d-c985041778ba_ContentBits">
    <vt:lpwstr>2</vt:lpwstr>
  </property>
  <property fmtid="{D5CDD505-2E9C-101B-9397-08002B2CF9AE}" pid="10" name="MediaServiceImageTags">
    <vt:lpwstr/>
  </property>
</Properties>
</file>